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<sst xmlns="http://schemas.openxmlformats.org/spreadsheetml/2006/main" count="171" uniqueCount="123">
  <si>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</si>
  <si>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</si>
  <si>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</si>
  <si>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</si>
  <si>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</si>
  <si>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</si>
  <si>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</si>
  <si>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</si>
  <si>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</si>
  <si>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</si>
  <si>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</si>
  <si>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</si>
  <si>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</si>
  <si>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</si>
  <si>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</si>
  <si>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</si>
  <si>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</si>
  <si>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</si>
  <si>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</si>
  <si>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</si>
  <si>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</si>
  <si>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</si>
  <si>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</si>
  <si>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</si>
  <si>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</si>
  <si>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</si>
  <si>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</si>
  <si>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</si>
  <si>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</si>
  <si>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</si>
  <si>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</si>
  <si>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</si>
  <si>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</si>
  <si>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</si>
  <si>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</si>
  <si>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</si>
  <si>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</si>
  <si>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</si>
  <si>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</si>
  <si>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</si>
  <si>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</si>
  <si>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</si>
  <si>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</si>
  <si>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</si>
  <si>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</si>
  <si>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</si>
  <si>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</si>
  <si>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</si>
  <si>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</si>
  <si>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</si>
  <si>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</si>
  <si>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</si>
  <si>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</si>
  <si>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</si>
  <si>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</si>
  <si>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</si>
  <si>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</si>
  <si>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</si>
  <si>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</si>
  <si>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</si>
  <si>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</si>
  <si>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</si>
  <si>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</si>
  <si>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</si>
  <si>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</si>
  <si>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</si>
  <si>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</si>
  <si>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</si>
  <si>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</si>
  <si>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</si>
  <si>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</si>
  <si>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</si>
  <si>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</si>
  <si>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</si>
  <si>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</si>
  <si>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</si>
  <si>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</si>
  <si>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</si>
  <si>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</si>
  <si>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</si>
  <si>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</si>
  <si>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</si>
  <si>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</si>
  <si>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</si>
  <si>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</si>
  <si>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</si>
  <si>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</si>
  <si>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</si>
  <si>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</si>
  <si>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</si>
  <si>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</si>
  <si>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</si>
  <si>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</si>
  <si>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</si>
  <si>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</si>
  <si>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</si>
  <si>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</si>
  <si>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</si>
  <si>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</si>
  <si>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</si>
  <si>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</si>
  <si>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</si>
  <si>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</si>
  <si>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</si>
  <si>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</si>
  <si>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</si>
  <si>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</si>
  <si>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</si>
  <si>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</si>
  <si>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</si>
  <si>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</si>
  <si>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</si>
  <si>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</si>
  <si>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</si>
  <si>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</si>
  <si>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</si>
  <si>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</si>
  <si>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</si>
  <si>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</si>
  <si>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</si>
  <si>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</si>
  <si>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</si>
  <si>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29.04.2016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</si>
</sst>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9662708"/>
        <c:axId val="15546533"/>
      </c:bar3DChart>
      <c:catAx>
        <c:axId val="5966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46533"/>
        <c:crosses val="autoZero"/>
        <c:auto val="1"/>
        <c:lblOffset val="100"/>
        <c:tickLblSkip val="1"/>
        <c:noMultiLvlLbl val="0"/>
      </c:catAx>
      <c:valAx>
        <c:axId val="1554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6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8814418"/>
        <c:axId val="808587"/>
      </c:bar3DChart>
      <c:catAx>
        <c:axId val="881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587"/>
        <c:crosses val="autoZero"/>
        <c:auto val="1"/>
        <c:lblOffset val="100"/>
        <c:tickLblSkip val="1"/>
        <c:noMultiLvlLbl val="0"/>
      </c:catAx>
      <c:valAx>
        <c:axId val="80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9323808"/>
        <c:axId val="55962273"/>
      </c:bar3DChart>
      <c:catAx>
        <c:axId val="4932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62273"/>
        <c:crosses val="autoZero"/>
        <c:auto val="1"/>
        <c:lblOffset val="100"/>
        <c:tickLblSkip val="1"/>
        <c:noMultiLvlLbl val="0"/>
      </c:catAx>
      <c:valAx>
        <c:axId val="55962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3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8255454"/>
        <c:axId val="63921767"/>
      </c:bar3DChart>
      <c:catAx>
        <c:axId val="5825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1767"/>
        <c:crosses val="autoZero"/>
        <c:auto val="1"/>
        <c:lblOffset val="100"/>
        <c:tickLblSkip val="1"/>
        <c:noMultiLvlLbl val="0"/>
      </c:catAx>
      <c:valAx>
        <c:axId val="6392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6913676"/>
        <c:axId val="19081053"/>
      </c:bar3DChart>
      <c:catAx>
        <c:axId val="6913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81053"/>
        <c:crosses val="autoZero"/>
        <c:auto val="1"/>
        <c:lblOffset val="100"/>
        <c:tickLblSkip val="2"/>
        <c:noMultiLvlLbl val="0"/>
      </c:catAx>
      <c:valAx>
        <c:axId val="1908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13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23093546"/>
        <c:axId val="66529027"/>
      </c:bar3DChart>
      <c:catAx>
        <c:axId val="23093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29027"/>
        <c:crosses val="autoZero"/>
        <c:auto val="1"/>
        <c:lblOffset val="100"/>
        <c:tickLblSkip val="1"/>
        <c:noMultiLvlLbl val="0"/>
      </c:catAx>
      <c:valAx>
        <c:axId val="6652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93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1738808"/>
        <c:axId val="57019097"/>
      </c:bar3DChart>
      <c:catAx>
        <c:axId val="3173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19097"/>
        <c:crosses val="autoZero"/>
        <c:auto val="1"/>
        <c:lblOffset val="100"/>
        <c:tickLblSkip val="1"/>
        <c:noMultiLvlLbl val="0"/>
      </c:catAx>
      <c:valAx>
        <c:axId val="57019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8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55612854"/>
        <c:axId val="36940895"/>
      </c:bar3DChart>
      <c:catAx>
        <c:axId val="556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40895"/>
        <c:crosses val="autoZero"/>
        <c:auto val="1"/>
        <c:lblOffset val="100"/>
        <c:tickLblSkip val="1"/>
        <c:noMultiLvlLbl val="0"/>
      </c:catAx>
      <c:valAx>
        <c:axId val="36940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2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8802084"/>
        <c:axId val="18116885"/>
      </c:bar3DChart>
      <c:catAx>
        <c:axId val="3880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6885"/>
        <c:crosses val="autoZero"/>
        <c:auto val="1"/>
        <c:lblOffset val="100"/>
        <c:tickLblSkip val="1"/>
        <c:noMultiLvlLbl val="0"/>
      </c:catAx>
      <c:valAx>
        <c:axId val="1811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02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</f>
        <v>135240.80000000002</v>
      </c>
      <c r="E6" s="3">
        <f>D6/D149*100</f>
        <v>36.34529329354832</v>
      </c>
      <c r="F6" s="3">
        <f>D6/B6*100</f>
        <v>90.06722368959093</v>
      </c>
      <c r="G6" s="3">
        <f aca="true" t="shared" si="0" ref="G6:G43">D6/C6*100</f>
        <v>31.51089710462143</v>
      </c>
      <c r="H6" s="51">
        <f>B6-D6</f>
        <v>14914.599999999977</v>
      </c>
      <c r="I6" s="51">
        <f aca="true" t="shared" si="1" ref="I6:I43">C6-D6</f>
        <v>293946.6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5419.3+86.3+97.4+56.7+6727.5+560.1+2.9+0.2+1.9+63.8+1046.3+6719.3+1648.4+0.1+3694.8+239.7+583.7+0.6+6625.2+702.1+382.8+87+367+343.9+3400.9+728.9+60.5+24.4+35.2+200.9+3.5+875.7+5583.4+116.6+1.2+51+154.1+185+7008.2+781.5+9</f>
        <v>54676.99999999999</v>
      </c>
      <c r="E7" s="103">
        <f>D7/D6*100</f>
        <v>40.42936746898864</v>
      </c>
      <c r="F7" s="103">
        <f>D7/B7*100</f>
        <v>98.45963797710884</v>
      </c>
      <c r="G7" s="103">
        <f>D7/C7*100</f>
        <v>29.096155084417003</v>
      </c>
      <c r="H7" s="113">
        <f>B7-D7</f>
        <v>855.4000000000087</v>
      </c>
      <c r="I7" s="113">
        <f t="shared" si="1"/>
        <v>133241.3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3665.2+5419.3+4645.9+6727.5+3.3+4022.1+5553.6+3348.6+2163.6+10156.4+7.2+0.6+10315.5+1+3228.6+8514.3+1326+3.5+12.8+5216.4+5594.6+5651.4+7023.1+2.4</f>
        <v>92602.9</v>
      </c>
      <c r="E8" s="1">
        <f>D8/D6*100</f>
        <v>68.47260589999466</v>
      </c>
      <c r="F8" s="1">
        <f>D8/B8*100</f>
        <v>98.48365445869186</v>
      </c>
      <c r="G8" s="1">
        <f t="shared" si="0"/>
        <v>31.066291914697185</v>
      </c>
      <c r="H8" s="48">
        <f>B8-D8</f>
        <v>1425.800000000003</v>
      </c>
      <c r="I8" s="48">
        <f t="shared" si="1"/>
        <v>205478.69999999998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4+2.9+1.6+0.5+0.5+1.9+1.2+1.8+1.6+0.7+2+3.7</f>
        <v>22.4</v>
      </c>
      <c r="E9" s="12">
        <f>D9/D6*100</f>
        <v>0.016563049020709725</v>
      </c>
      <c r="F9" s="128">
        <f>D9/B9*100</f>
        <v>68.08510638297872</v>
      </c>
      <c r="G9" s="1">
        <f t="shared" si="0"/>
        <v>26.137689614935823</v>
      </c>
      <c r="H9" s="48">
        <f aca="true" t="shared" si="2" ref="H9:H43">B9-D9</f>
        <v>10.5</v>
      </c>
      <c r="I9" s="48">
        <f t="shared" si="1"/>
        <v>63.300000000000004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</f>
        <v>9556.900000000001</v>
      </c>
      <c r="E10" s="1">
        <f>D10/D6*100</f>
        <v>7.066580499375928</v>
      </c>
      <c r="F10" s="1">
        <f aca="true" t="shared" si="3" ref="F10:F41">D10/B10*100</f>
        <v>72.37937276107817</v>
      </c>
      <c r="G10" s="1">
        <f t="shared" si="0"/>
        <v>34.06742261940833</v>
      </c>
      <c r="H10" s="48">
        <f t="shared" si="2"/>
        <v>3646.999999999998</v>
      </c>
      <c r="I10" s="48">
        <f t="shared" si="1"/>
        <v>18496</v>
      </c>
    </row>
    <row r="11" spans="1:9" ht="18">
      <c r="A11" s="26" t="s">
        <v>0</v>
      </c>
      <c r="B11" s="46">
        <f>31944.4+544.1</f>
        <v>32488.5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435.2+111+615.5+123.2+0.2+1.9+63.8+2790+1.3+13.9+1170.1+0.8+3680.6+96.8+2.2+30.4+160.1+658.7+3.6+0.1+13.6+960.9+1669.6+874.3+1539.2+231.8+2136.6+6.8+729.7+312.8+219.9+145.7+390.2+1017.2+39.8+0.1+21+264.2+174.1+1212.5+1346.4+409.3+10.1+150.1+166.6+780.1+0.2+798.9+370.2</f>
        <v>25951.3</v>
      </c>
      <c r="E11" s="1">
        <f>D11/D6*100</f>
        <v>19.18895777014037</v>
      </c>
      <c r="F11" s="1">
        <f t="shared" si="3"/>
        <v>79.87841851732152</v>
      </c>
      <c r="G11" s="1">
        <f t="shared" si="0"/>
        <v>36.21711315920217</v>
      </c>
      <c r="H11" s="48">
        <f t="shared" si="2"/>
        <v>6537.200000000001</v>
      </c>
      <c r="I11" s="48">
        <f t="shared" si="1"/>
        <v>45703.5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5+12.7+3.8+1250.6+160.8+241+218.1+277.6+20.3+413.8+8.3+240.5+24.8+2.5+338+212.8+1.2+3.8+19.1+33.1+186+278+233.1</f>
        <v>4184.900000000001</v>
      </c>
      <c r="E12" s="1">
        <f>D12/D6*100</f>
        <v>3.0944064217307203</v>
      </c>
      <c r="F12" s="1">
        <f t="shared" si="3"/>
        <v>87.10375689457801</v>
      </c>
      <c r="G12" s="1">
        <f t="shared" si="0"/>
        <v>28.44548667754215</v>
      </c>
      <c r="H12" s="48">
        <f t="shared" si="2"/>
        <v>619.5999999999995</v>
      </c>
      <c r="I12" s="48">
        <f t="shared" si="1"/>
        <v>10527.099999999999</v>
      </c>
    </row>
    <row r="13" spans="1:9" ht="18.75" thickBot="1">
      <c r="A13" s="26" t="s">
        <v>34</v>
      </c>
      <c r="B13" s="47">
        <f>B6-B8-B9-B10-B11-B12</f>
        <v>5596.899999999994</v>
      </c>
      <c r="C13" s="47">
        <f>C6-C8-C9-C10-C11-C12</f>
        <v>16600.400000000038</v>
      </c>
      <c r="D13" s="47">
        <f>D6-D8-D9-D10-D11-D12</f>
        <v>2922.4000000000206</v>
      </c>
      <c r="E13" s="1">
        <f>D13/D6*100</f>
        <v>2.1608863597376087</v>
      </c>
      <c r="F13" s="1">
        <f t="shared" si="3"/>
        <v>52.214618806839916</v>
      </c>
      <c r="G13" s="1">
        <f t="shared" si="0"/>
        <v>17.604395074817557</v>
      </c>
      <c r="H13" s="48">
        <f t="shared" si="2"/>
        <v>2674.4999999999736</v>
      </c>
      <c r="I13" s="48">
        <f t="shared" si="1"/>
        <v>13678.000000000018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5722.2+538+9070.5+238.7+827+135.9+565.7+282.3+195.5+508.6+5725.7+2584.4+8528.6+385.3+454.2+396.4+0.1+214+265.2+269.5+0.5+8027.1+27.9+93.7+5939.2+5138.8+56+477.3+131.9+9+0.1+1436.1+8061.5+2.5+534.2+673.6+6.2+8039.2+2467+4.9+257.1</f>
        <v>78291.59999999999</v>
      </c>
      <c r="E18" s="3">
        <f>D18/D149*100</f>
        <v>21.040478645654026</v>
      </c>
      <c r="F18" s="3">
        <f>D18/B18*100</f>
        <v>94.07176174581318</v>
      </c>
      <c r="G18" s="3">
        <f t="shared" si="0"/>
        <v>30.82450823138106</v>
      </c>
      <c r="H18" s="51">
        <f>B18-D18</f>
        <v>4933.800000000003</v>
      </c>
      <c r="I18" s="51">
        <f t="shared" si="1"/>
        <v>175699.8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</f>
        <v>56867.19999999999</v>
      </c>
      <c r="E19" s="103">
        <f>D19/D18*100</f>
        <v>72.63512305279237</v>
      </c>
      <c r="F19" s="103">
        <f t="shared" si="3"/>
        <v>95.25286719049667</v>
      </c>
      <c r="G19" s="103">
        <f t="shared" si="0"/>
        <v>29.78275898187912</v>
      </c>
      <c r="H19" s="113">
        <f t="shared" si="2"/>
        <v>2834.100000000013</v>
      </c>
      <c r="I19" s="113">
        <f t="shared" si="1"/>
        <v>134072.80000000002</v>
      </c>
    </row>
    <row r="20" spans="1:9" ht="18">
      <c r="A20" s="26" t="s">
        <v>5</v>
      </c>
      <c r="B20" s="46">
        <f>60012.7+16.4</f>
        <v>60029.1</v>
      </c>
      <c r="C20" s="47">
        <v>186641.3</v>
      </c>
      <c r="D20" s="48">
        <f>5722.2+1+8655.9+32.9+2.4+5725.7+8251+357.7+0.1+5829.5+27.9+3957+4812.9+26.7+6036.7+16.8+6839+2416.2+22.3</f>
        <v>58733.899999999994</v>
      </c>
      <c r="E20" s="1">
        <f>D20/D18*100</f>
        <v>75.01941459875644</v>
      </c>
      <c r="F20" s="1">
        <f t="shared" si="3"/>
        <v>97.84237977914044</v>
      </c>
      <c r="G20" s="1">
        <f t="shared" si="0"/>
        <v>31.468865679782553</v>
      </c>
      <c r="H20" s="48">
        <f t="shared" si="2"/>
        <v>1295.2000000000044</v>
      </c>
      <c r="I20" s="48">
        <f t="shared" si="1"/>
        <v>127907.4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</f>
        <v>6367.399999999999</v>
      </c>
      <c r="E21" s="1">
        <f>D21/D18*100</f>
        <v>8.132928692222409</v>
      </c>
      <c r="F21" s="1">
        <f t="shared" si="3"/>
        <v>81.79377496884914</v>
      </c>
      <c r="G21" s="1">
        <f t="shared" si="0"/>
        <v>30.38737049073928</v>
      </c>
      <c r="H21" s="48">
        <f t="shared" si="2"/>
        <v>1417.300000000001</v>
      </c>
      <c r="I21" s="48">
        <f t="shared" si="1"/>
        <v>14586.7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127.7+23.6+33.5+86.7+19.5+2.9+68.3+78.1+10.6+165.4+2.5+15.8+6.5+60.2+104.3+141.7+2.3+23.7+90.2+22.1+28.3+93.7+27.2</f>
        <v>1234.8</v>
      </c>
      <c r="E22" s="1">
        <f>D22/D18*100</f>
        <v>1.5771806937142683</v>
      </c>
      <c r="F22" s="1">
        <f t="shared" si="3"/>
        <v>95.20431765612952</v>
      </c>
      <c r="G22" s="1">
        <f t="shared" si="0"/>
        <v>31.516884045024117</v>
      </c>
      <c r="H22" s="48">
        <f t="shared" si="2"/>
        <v>62.200000000000045</v>
      </c>
      <c r="I22" s="48">
        <f t="shared" si="1"/>
        <v>2683.1000000000004</v>
      </c>
    </row>
    <row r="23" spans="1:9" ht="18">
      <c r="A23" s="26" t="s">
        <v>0</v>
      </c>
      <c r="B23" s="46">
        <f>11619.2-16.4</f>
        <v>11602.800000000001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12.645801082108427</v>
      </c>
      <c r="F23" s="1">
        <f t="shared" si="3"/>
        <v>85.32940324749198</v>
      </c>
      <c r="G23" s="1">
        <f t="shared" si="0"/>
        <v>35.60803326092273</v>
      </c>
      <c r="H23" s="48">
        <f t="shared" si="2"/>
        <v>1702.2000000000007</v>
      </c>
      <c r="I23" s="48">
        <f t="shared" si="1"/>
        <v>17903.800000000003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73.6+22.6+5.3+2.4+2.5+128.1+0.1+11.5+121.2+11.2-0.1+27.3+71.1+31.4</f>
        <v>508.19999999999993</v>
      </c>
      <c r="E24" s="1">
        <f>D24/D18*100</f>
        <v>0.6491117821068927</v>
      </c>
      <c r="F24" s="1">
        <f t="shared" si="3"/>
        <v>95.92298980747451</v>
      </c>
      <c r="G24" s="1">
        <f t="shared" si="0"/>
        <v>31.9301331992963</v>
      </c>
      <c r="H24" s="48">
        <f t="shared" si="2"/>
        <v>21.600000000000023</v>
      </c>
      <c r="I24" s="48">
        <f t="shared" si="1"/>
        <v>1083.4</v>
      </c>
    </row>
    <row r="25" spans="1:9" ht="18.75" thickBot="1">
      <c r="A25" s="26" t="s">
        <v>34</v>
      </c>
      <c r="B25" s="47">
        <f>B18-B20-B21-B22-B23-B24</f>
        <v>1981.9999999999939</v>
      </c>
      <c r="C25" s="47">
        <f>C18-C20-C21-C22-C23-C24</f>
        <v>13082.100000000004</v>
      </c>
      <c r="D25" s="47">
        <f>D18-D20-D21-D22-D23-D24</f>
        <v>1546.6999999999998</v>
      </c>
      <c r="E25" s="1">
        <f>D25/D18*100</f>
        <v>1.9755631510915603</v>
      </c>
      <c r="F25" s="1">
        <f t="shared" si="3"/>
        <v>78.03733602421819</v>
      </c>
      <c r="G25" s="1">
        <f t="shared" si="0"/>
        <v>11.823025355256414</v>
      </c>
      <c r="H25" s="48">
        <f t="shared" si="2"/>
        <v>435.29999999999404</v>
      </c>
      <c r="I25" s="48">
        <f t="shared" si="1"/>
        <v>11535.400000000005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</f>
        <v>15211.9</v>
      </c>
      <c r="E33" s="3">
        <f>D33/D149*100</f>
        <v>4.088122571384727</v>
      </c>
      <c r="F33" s="3">
        <f>D33/B33*100</f>
        <v>90.0288221960501</v>
      </c>
      <c r="G33" s="3">
        <f t="shared" si="0"/>
        <v>30.251186728527024</v>
      </c>
      <c r="H33" s="51">
        <f t="shared" si="2"/>
        <v>1684.800000000001</v>
      </c>
      <c r="I33" s="51">
        <f t="shared" si="1"/>
        <v>35073.399999999994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1335+1268.2+1354.9+1304.2+1357+1359.6+1365.6+1342.2</f>
        <v>10686.7</v>
      </c>
      <c r="E34" s="1">
        <f>D34/D33*100</f>
        <v>70.2522367357135</v>
      </c>
      <c r="F34" s="1">
        <f t="shared" si="3"/>
        <v>97.8411535820554</v>
      </c>
      <c r="G34" s="1">
        <f t="shared" si="0"/>
        <v>30.518953867594227</v>
      </c>
      <c r="H34" s="48">
        <f t="shared" si="2"/>
        <v>235.79999999999927</v>
      </c>
      <c r="I34" s="48">
        <f t="shared" si="1"/>
        <v>24329.899999999998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10.5+61.2+112+1.1+10.5+29.3+0.6+6.8+9.7+3.4+19.2+41.9-0.2+31.7+187.3+26+0.6+2.4+24.9+11.7+8.1+0.1+179+19+1+1.3+0.4+1.8+4.5+241.4+76.8</f>
        <v>1124</v>
      </c>
      <c r="E36" s="1">
        <f>D36/D33*100</f>
        <v>7.388952070418554</v>
      </c>
      <c r="F36" s="1">
        <f t="shared" si="3"/>
        <v>64.0711394858348</v>
      </c>
      <c r="G36" s="1">
        <f t="shared" si="0"/>
        <v>33.211204349367684</v>
      </c>
      <c r="H36" s="48">
        <f t="shared" si="2"/>
        <v>630.3</v>
      </c>
      <c r="I36" s="48">
        <f t="shared" si="1"/>
        <v>2260.4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0.5160433607899079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5.1+5.1+5.1+5.1</f>
        <v>20.4</v>
      </c>
      <c r="E38" s="1">
        <f>D38/D33*100</f>
        <v>0.13410553579763212</v>
      </c>
      <c r="F38" s="1">
        <f t="shared" si="3"/>
        <v>100</v>
      </c>
      <c r="G38" s="1">
        <f t="shared" si="0"/>
        <v>33.55263157894737</v>
      </c>
      <c r="H38" s="48">
        <f t="shared" si="2"/>
        <v>0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3302.299999999999</v>
      </c>
      <c r="E39" s="1">
        <f>D39/D33*100</f>
        <v>21.708662297280412</v>
      </c>
      <c r="F39" s="1">
        <f t="shared" si="3"/>
        <v>80.37922305520394</v>
      </c>
      <c r="G39" s="1">
        <f t="shared" si="0"/>
        <v>30.312459841016313</v>
      </c>
      <c r="H39" s="48">
        <f>B39-D39</f>
        <v>806.1000000000017</v>
      </c>
      <c r="I39" s="48">
        <f t="shared" si="1"/>
        <v>7591.9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22.2+3+5+12.1+5.3+62.1+8.7+22.7+11.7+44.1-0.1+8.7+8.3+9+2+12.1+30.9+11</f>
        <v>278.79999999999995</v>
      </c>
      <c r="E43" s="3">
        <f>D43/D149*100</f>
        <v>0.07492611527173212</v>
      </c>
      <c r="F43" s="3">
        <f>D43/B43*100</f>
        <v>80.09192760700947</v>
      </c>
      <c r="G43" s="3">
        <f t="shared" si="0"/>
        <v>30.99499722067815</v>
      </c>
      <c r="H43" s="51">
        <f t="shared" si="2"/>
        <v>69.30000000000007</v>
      </c>
      <c r="I43" s="51">
        <f t="shared" si="1"/>
        <v>620.7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0.6593659390932382</v>
      </c>
      <c r="F45" s="3">
        <f>D45/B45*100</f>
        <v>95.12270771139455</v>
      </c>
      <c r="G45" s="3">
        <f aca="true" t="shared" si="4" ref="G45:G75">D45/C45*100</f>
        <v>31.692415004650197</v>
      </c>
      <c r="H45" s="51">
        <f>B45-D45</f>
        <v>125.80000000000018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98.5092761343988</v>
      </c>
      <c r="G46" s="1">
        <f t="shared" si="4"/>
        <v>31.212982705520016</v>
      </c>
      <c r="H46" s="48">
        <f aca="true" t="shared" si="7" ref="H46:H73">B46-D46</f>
        <v>31.90000000000009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0.6358263704911352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84.1091492776886</v>
      </c>
      <c r="G49" s="1">
        <f t="shared" si="4"/>
        <v>46.08619173262973</v>
      </c>
      <c r="H49" s="48">
        <f t="shared" si="7"/>
        <v>49.5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67.10000000000001</v>
      </c>
      <c r="E50" s="1">
        <f>D50/D45*100</f>
        <v>2.7348685551253316</v>
      </c>
      <c r="F50" s="1">
        <f t="shared" si="6"/>
        <v>63.361661945231305</v>
      </c>
      <c r="G50" s="1">
        <f t="shared" si="4"/>
        <v>19.309352517985616</v>
      </c>
      <c r="H50" s="48">
        <f t="shared" si="7"/>
        <v>38.80000000000008</v>
      </c>
      <c r="I50" s="48">
        <f t="shared" si="5"/>
        <v>280.4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</f>
        <v>4515.4</v>
      </c>
      <c r="E51" s="3">
        <f>D51/D149*100</f>
        <v>1.2134913231634836</v>
      </c>
      <c r="F51" s="3">
        <f>D51/B51*100</f>
        <v>85.2299967911814</v>
      </c>
      <c r="G51" s="3">
        <f t="shared" si="4"/>
        <v>28.024204809930175</v>
      </c>
      <c r="H51" s="51">
        <f>B51-D51</f>
        <v>782.5</v>
      </c>
      <c r="I51" s="51">
        <f t="shared" si="5"/>
        <v>11597.1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8+294.9+437.7+298.5+423.7+297.9+451.2+294.5+446</f>
        <v>2952.3999999999996</v>
      </c>
      <c r="E52" s="1">
        <f>D52/D51*100</f>
        <v>65.38512645612792</v>
      </c>
      <c r="F52" s="1">
        <f t="shared" si="6"/>
        <v>96.90484786818524</v>
      </c>
      <c r="G52" s="1">
        <f t="shared" si="4"/>
        <v>28.5844297927135</v>
      </c>
      <c r="H52" s="48">
        <f t="shared" si="7"/>
        <v>94.30000000000018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1.3+0.7+2.1+1+1.3+7.6+7.5+6.3+0.4+13+20.7+0.5</f>
        <v>62.400000000000006</v>
      </c>
      <c r="E54" s="1">
        <f>D54/D51*100</f>
        <v>1.381937369889711</v>
      </c>
      <c r="F54" s="1">
        <f t="shared" si="6"/>
        <v>71.07061503416857</v>
      </c>
      <c r="G54" s="1">
        <f t="shared" si="4"/>
        <v>21.742160278745644</v>
      </c>
      <c r="H54" s="48">
        <f t="shared" si="7"/>
        <v>25.39999999999999</v>
      </c>
      <c r="I54" s="48">
        <f t="shared" si="5"/>
        <v>224.6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10.7+0.6+7.6+85.1+28.4+14.4+0.1+8.5+0.1+7+0.1+7.7+62.8+6+1.3+0.9+0.9+1+0.7+0.1+4.7+15.2+34.9+9+4</f>
        <v>311.79999999999995</v>
      </c>
      <c r="E55" s="1">
        <f>D55/D51*100</f>
        <v>6.905257563006599</v>
      </c>
      <c r="F55" s="1">
        <f t="shared" si="6"/>
        <v>67.5476603119584</v>
      </c>
      <c r="G55" s="1">
        <f t="shared" si="4"/>
        <v>33.41549673132568</v>
      </c>
      <c r="H55" s="48">
        <f t="shared" si="7"/>
        <v>149.80000000000007</v>
      </c>
      <c r="I55" s="48">
        <f t="shared" si="5"/>
        <v>621.3000000000001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1188.8</v>
      </c>
      <c r="E56" s="1">
        <f>D56/D51*100</f>
        <v>26.327678610975774</v>
      </c>
      <c r="F56" s="1">
        <f t="shared" si="6"/>
        <v>69.85544717358091</v>
      </c>
      <c r="G56" s="1">
        <f t="shared" si="4"/>
        <v>26.117714260605933</v>
      </c>
      <c r="H56" s="48">
        <f t="shared" si="7"/>
        <v>513</v>
      </c>
      <c r="I56" s="48">
        <f>C56-D56</f>
        <v>3362.8999999999987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43.5+4.7+72.8+47.2+46+5+62.5+3.8+40.9+35.3+2.1+2.9+21.1+3.9+86.8+0.2+2.7+44.1+47.3+140.1</f>
        <v>712.9</v>
      </c>
      <c r="E58" s="3">
        <f>D58/D149*100</f>
        <v>0.1915883342080984</v>
      </c>
      <c r="F58" s="3">
        <f>D58/B58*100</f>
        <v>81.36270257931979</v>
      </c>
      <c r="G58" s="3">
        <f t="shared" si="4"/>
        <v>11.849672550779562</v>
      </c>
      <c r="H58" s="51">
        <f>B58-D58</f>
        <v>163.29999999999995</v>
      </c>
      <c r="I58" s="51">
        <f t="shared" si="5"/>
        <v>5303.3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72.6609622667976</v>
      </c>
      <c r="F59" s="1">
        <f t="shared" si="6"/>
        <v>98.61031791357321</v>
      </c>
      <c r="G59" s="1">
        <f t="shared" si="4"/>
        <v>31.535370753683186</v>
      </c>
      <c r="H59" s="48">
        <f t="shared" si="7"/>
        <v>7.2999999999999545</v>
      </c>
      <c r="I59" s="48">
        <f t="shared" si="5"/>
        <v>1124.6000000000001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4.7+45.7+4.9+40.9+19.8+3.9+46.3+9</f>
        <v>175.2</v>
      </c>
      <c r="E61" s="1">
        <f>D61/D58*100</f>
        <v>24.575676813017253</v>
      </c>
      <c r="F61" s="1">
        <f t="shared" si="6"/>
        <v>57.068403908794785</v>
      </c>
      <c r="G61" s="1">
        <f t="shared" si="4"/>
        <v>27.9203187250996</v>
      </c>
      <c r="H61" s="48">
        <f t="shared" si="7"/>
        <v>131.8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19.69999999999999</v>
      </c>
      <c r="E63" s="1">
        <f>D63/D58*100</f>
        <v>2.763360920185158</v>
      </c>
      <c r="F63" s="1">
        <f t="shared" si="6"/>
        <v>44.874715261959</v>
      </c>
      <c r="G63" s="1">
        <f t="shared" si="4"/>
        <v>9.944472488642113</v>
      </c>
      <c r="H63" s="48">
        <f t="shared" si="7"/>
        <v>24.19999999999999</v>
      </c>
      <c r="I63" s="48">
        <f t="shared" si="5"/>
        <v>178.39999999999964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103.9</v>
      </c>
      <c r="E68" s="39">
        <f>D68/D149*100</f>
        <v>0.027922608955283246</v>
      </c>
      <c r="F68" s="3">
        <f>D68/B68*100</f>
        <v>50.26608611514273</v>
      </c>
      <c r="G68" s="3">
        <f t="shared" si="4"/>
        <v>18.441604543840967</v>
      </c>
      <c r="H68" s="51">
        <f>B68-D68</f>
        <v>102.79999999999998</v>
      </c>
      <c r="I68" s="51">
        <f t="shared" si="5"/>
        <v>459.5</v>
      </c>
    </row>
    <row r="69" spans="1:9" ht="18">
      <c r="A69" s="26" t="s">
        <v>8</v>
      </c>
      <c r="B69" s="46">
        <f>96.6+9.5+1</f>
        <v>107.1</v>
      </c>
      <c r="C69" s="47">
        <v>171</v>
      </c>
      <c r="D69" s="48">
        <f>3.9+1+3+8.8+1.5+9.8+5+38.4+18.8+12.7+1</f>
        <v>103.9</v>
      </c>
      <c r="E69" s="1">
        <f>D69/D68*100</f>
        <v>100</v>
      </c>
      <c r="F69" s="1">
        <f t="shared" si="6"/>
        <v>97.01213818860879</v>
      </c>
      <c r="G69" s="1">
        <f t="shared" si="4"/>
        <v>60.76023391812866</v>
      </c>
      <c r="H69" s="48">
        <f t="shared" si="7"/>
        <v>3.1999999999999886</v>
      </c>
      <c r="I69" s="48">
        <f t="shared" si="5"/>
        <v>67.1</v>
      </c>
    </row>
    <row r="70" spans="1:9" ht="18.75" thickBot="1">
      <c r="A70" s="26" t="s">
        <v>9</v>
      </c>
      <c r="B70" s="46">
        <f>76.4+33.7-9.5-1</f>
        <v>99.60000000000001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99.60000000000001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</f>
        <v>17933.900000000005</v>
      </c>
      <c r="E89" s="3">
        <f>D89/D149*100</f>
        <v>4.819646551907163</v>
      </c>
      <c r="F89" s="3">
        <f aca="true" t="shared" si="10" ref="F89:F95">D89/B89*100</f>
        <v>84.71414602808707</v>
      </c>
      <c r="G89" s="3">
        <f t="shared" si="8"/>
        <v>31.989119286510597</v>
      </c>
      <c r="H89" s="51">
        <f aca="true" t="shared" si="11" ref="H89:H95">B89-D89</f>
        <v>3235.9999999999964</v>
      </c>
      <c r="I89" s="51">
        <f t="shared" si="9"/>
        <v>38128.59999999999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</f>
        <v>16074.2</v>
      </c>
      <c r="E90" s="1">
        <f>D90/D89*100</f>
        <v>89.63025331913302</v>
      </c>
      <c r="F90" s="1">
        <f t="shared" si="10"/>
        <v>89.7508626561994</v>
      </c>
      <c r="G90" s="1">
        <f t="shared" si="8"/>
        <v>33.76159660917983</v>
      </c>
      <c r="H90" s="48">
        <f t="shared" si="11"/>
        <v>1835.5999999999985</v>
      </c>
      <c r="I90" s="48">
        <f t="shared" si="9"/>
        <v>31536.7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9.8+96.8+35.3+50.2+1.4+30+1.1+18.1+138.1+43.8+4.2+9.3+27.5+5.8+0.2+2.4+1+11.7+14.7+34.3+26.9+2.8+30.4</f>
        <v>595.7999999999998</v>
      </c>
      <c r="E91" s="1">
        <f>D91/D89*100</f>
        <v>3.3221998561383725</v>
      </c>
      <c r="F91" s="1">
        <f t="shared" si="10"/>
        <v>49.77859470298269</v>
      </c>
      <c r="G91" s="1">
        <f t="shared" si="8"/>
        <v>24.06300484652665</v>
      </c>
      <c r="H91" s="48">
        <f t="shared" si="11"/>
        <v>601.1000000000003</v>
      </c>
      <c r="I91" s="48">
        <f t="shared" si="9"/>
        <v>1880.2000000000003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1263.9000000000046</v>
      </c>
      <c r="E93" s="1">
        <f>D93/D89*100</f>
        <v>7.04754682472861</v>
      </c>
      <c r="F93" s="1">
        <f t="shared" si="10"/>
        <v>61.25920899573495</v>
      </c>
      <c r="G93" s="1">
        <f>D93/C93*100</f>
        <v>21.151014124104776</v>
      </c>
      <c r="H93" s="48">
        <f t="shared" si="11"/>
        <v>799.2999999999975</v>
      </c>
      <c r="I93" s="48">
        <f>C93-D93</f>
        <v>4711.699999999993</v>
      </c>
    </row>
    <row r="94" spans="1:9" ht="18.75">
      <c r="A94" s="116" t="s">
        <v>12</v>
      </c>
      <c r="B94" s="119">
        <f>31318.1+5000+595</f>
        <v>36913.1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</f>
        <v>30131.6</v>
      </c>
      <c r="E94" s="115">
        <f>D94/D149*100</f>
        <v>8.097717844052093</v>
      </c>
      <c r="F94" s="118">
        <f t="shared" si="10"/>
        <v>81.62847336040593</v>
      </c>
      <c r="G94" s="114">
        <f>D94/C94*100</f>
        <v>37.88889699243771</v>
      </c>
      <c r="H94" s="120">
        <f t="shared" si="11"/>
        <v>6781.5</v>
      </c>
      <c r="I94" s="130">
        <f>C94-D94</f>
        <v>49394.6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57.3+368.5+61.1+0.1+320+59+0.8+309+245.5+61.2+0.4</f>
        <v>1482.9</v>
      </c>
      <c r="E95" s="125">
        <f>D95/D94*100</f>
        <v>4.92141140862085</v>
      </c>
      <c r="F95" s="126">
        <f t="shared" si="10"/>
        <v>83.77966101694916</v>
      </c>
      <c r="G95" s="127">
        <f>D95/C95*100</f>
        <v>27.751473753158045</v>
      </c>
      <c r="H95" s="131">
        <f t="shared" si="11"/>
        <v>287.0999999999999</v>
      </c>
      <c r="I95" s="132">
        <f>C95-D95</f>
        <v>3860.6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</f>
        <v>2775.2000000000003</v>
      </c>
      <c r="E101" s="22">
        <f>D101/D149*100</f>
        <v>0.7458212162916464</v>
      </c>
      <c r="F101" s="22">
        <f>D101/B101*100</f>
        <v>79.78839629693519</v>
      </c>
      <c r="G101" s="22">
        <f aca="true" t="shared" si="12" ref="G101:G147">D101/C101*100</f>
        <v>26.306958755557247</v>
      </c>
      <c r="H101" s="87">
        <f aca="true" t="shared" si="13" ref="H101:H106">B101-D101</f>
        <v>703</v>
      </c>
      <c r="I101" s="87">
        <f aca="true" t="shared" si="14" ref="I101:I147">C101-D101</f>
        <v>7774.0999999999985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90.52680887863936</v>
      </c>
      <c r="F103" s="1">
        <f aca="true" t="shared" si="15" ref="F103:F147">D103/B103*100</f>
        <v>85.83190980526135</v>
      </c>
      <c r="G103" s="1">
        <f t="shared" si="12"/>
        <v>28.846175926882754</v>
      </c>
      <c r="H103" s="48">
        <f t="shared" si="13"/>
        <v>414.7000000000003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262.90000000000055</v>
      </c>
      <c r="E105" s="92">
        <f>D105/D101*100</f>
        <v>9.47319112136064</v>
      </c>
      <c r="F105" s="92">
        <f t="shared" si="15"/>
        <v>50.402607361963256</v>
      </c>
      <c r="G105" s="92">
        <f t="shared" si="12"/>
        <v>15.910191236988657</v>
      </c>
      <c r="H105" s="132">
        <f>B105-D105</f>
        <v>258.6999999999998</v>
      </c>
      <c r="I105" s="132">
        <f t="shared" si="14"/>
        <v>1389.499999999999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117567.5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84450.40000000002</v>
      </c>
      <c r="E106" s="90">
        <f>D106/D149*100</f>
        <v>22.69562555647019</v>
      </c>
      <c r="F106" s="90">
        <f>D106/B106*100</f>
        <v>71.83141599506668</v>
      </c>
      <c r="G106" s="90">
        <f t="shared" si="12"/>
        <v>17.796554628631185</v>
      </c>
      <c r="H106" s="89">
        <f t="shared" si="13"/>
        <v>33117.09999999998</v>
      </c>
      <c r="I106" s="89">
        <f t="shared" si="14"/>
        <v>390081.89999999997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142.7+0.9+78.6+37.4+44.2+140.1+1+20.9+25.7+0.2+2+0.6+0.4+1.8+1.5</f>
        <v>497.99999999999994</v>
      </c>
      <c r="E107" s="6">
        <f>D107/D106*100</f>
        <v>0.5896952530716253</v>
      </c>
      <c r="F107" s="6">
        <f t="shared" si="15"/>
        <v>56.12532401667981</v>
      </c>
      <c r="G107" s="6">
        <f t="shared" si="12"/>
        <v>22.98956698365802</v>
      </c>
      <c r="H107" s="65">
        <f aca="true" t="shared" si="16" ref="H107:H147">B107-D107</f>
        <v>389.3</v>
      </c>
      <c r="I107" s="65">
        <f t="shared" si="14"/>
        <v>1668.1999999999998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56.32530120481927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26.5+20.2+7.7+37.4+7.5+38.9</f>
        <v>138.20000000000002</v>
      </c>
      <c r="E109" s="6">
        <f>D109/D106*100</f>
        <v>0.16364635336244704</v>
      </c>
      <c r="F109" s="6">
        <f>D109/B109*100</f>
        <v>97.94472005669739</v>
      </c>
      <c r="G109" s="6">
        <f t="shared" si="12"/>
        <v>17.756649107028142</v>
      </c>
      <c r="H109" s="65">
        <f t="shared" si="16"/>
        <v>2.8999999999999773</v>
      </c>
      <c r="I109" s="65">
        <f t="shared" si="14"/>
        <v>640.0999999999999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82.2+4.4+0.2+16.8+100.8+0.1+8.3+21.3+93.2+14.5+11.8+88.2+4.6</f>
        <v>446.40000000000003</v>
      </c>
      <c r="E113" s="6">
        <f>D113/D106*100</f>
        <v>0.5285942991389028</v>
      </c>
      <c r="F113" s="6">
        <f t="shared" si="15"/>
        <v>68.86763344646714</v>
      </c>
      <c r="G113" s="6">
        <f t="shared" si="12"/>
        <v>24.858002004677584</v>
      </c>
      <c r="H113" s="65">
        <f t="shared" si="16"/>
        <v>201.8</v>
      </c>
      <c r="I113" s="65">
        <f t="shared" si="14"/>
        <v>1349.3999999999999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0.09887460568570423</v>
      </c>
      <c r="F117" s="6">
        <f t="shared" si="15"/>
        <v>98.35100117785628</v>
      </c>
      <c r="G117" s="6">
        <f t="shared" si="12"/>
        <v>36.367595818815325</v>
      </c>
      <c r="H117" s="65">
        <f t="shared" si="16"/>
        <v>1.40000000000002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100</v>
      </c>
      <c r="G118" s="1">
        <f t="shared" si="12"/>
        <v>39.48296122209166</v>
      </c>
      <c r="H118" s="48">
        <f t="shared" si="16"/>
        <v>0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>
      <c r="A121" s="26" t="s">
        <v>97</v>
      </c>
      <c r="B121" s="78">
        <v>0</v>
      </c>
      <c r="C121" s="48">
        <v>80</v>
      </c>
      <c r="D121" s="79"/>
      <c r="E121" s="6"/>
      <c r="F121" s="111" t="e">
        <f>D121/B121*100</f>
        <v>#DIV/0!</v>
      </c>
      <c r="G121" s="1">
        <f t="shared" si="12"/>
        <v>0</v>
      </c>
      <c r="H121" s="48">
        <f t="shared" si="16"/>
        <v>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5.963737294317137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0.02687968322234115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2.8+14.4+2.8+8.8+3.7+4+2.8+5.8+9.6+4.2+2.7</f>
        <v>61.6</v>
      </c>
      <c r="E127" s="17">
        <f>D127/D106*100</f>
        <v>0.07294222407472313</v>
      </c>
      <c r="F127" s="6">
        <f t="shared" si="15"/>
        <v>22.539334065129893</v>
      </c>
      <c r="G127" s="6">
        <f t="shared" si="12"/>
        <v>6.266531027466939</v>
      </c>
      <c r="H127" s="65">
        <f t="shared" si="16"/>
        <v>211.70000000000002</v>
      </c>
      <c r="I127" s="65">
        <f t="shared" si="14"/>
        <v>921.4</v>
      </c>
    </row>
    <row r="128" spans="1:9" s="36" customFormat="1" ht="18">
      <c r="A128" s="26" t="s">
        <v>111</v>
      </c>
      <c r="B128" s="78">
        <f>234.4-7.5-4.2</f>
        <v>222.70000000000002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4.939380332285586</v>
      </c>
      <c r="G128" s="1">
        <f t="shared" si="12"/>
        <v>1.2913829537450108</v>
      </c>
      <c r="H128" s="48">
        <f t="shared" si="16"/>
        <v>211.70000000000002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0.003670793744020157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0.01089396853064047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5.2+0.3+2.7+0.1+0.5+0.2+13.8+39.2+5+5.9</f>
        <v>72.9</v>
      </c>
      <c r="E135" s="17">
        <f>D135/D106*100</f>
        <v>0.08632285933518372</v>
      </c>
      <c r="F135" s="6">
        <f t="shared" si="15"/>
        <v>45.93572778827978</v>
      </c>
      <c r="G135" s="6">
        <f>D135/C135*100</f>
        <v>20.043992301347267</v>
      </c>
      <c r="H135" s="65">
        <f t="shared" si="16"/>
        <v>85.79999999999998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35.823582358235825</v>
      </c>
      <c r="G136" s="1">
        <f>D136/C136*100</f>
        <v>18.19012797074954</v>
      </c>
      <c r="H136" s="48">
        <f t="shared" si="16"/>
        <v>71.3</v>
      </c>
      <c r="I136" s="48">
        <f t="shared" si="14"/>
        <v>179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26.5+42.3+30.1+3.6+8.6+42.3+0.1+5.7+31.9+5.2+42.5+11.7+55+45.4</f>
        <v>350.8999999999999</v>
      </c>
      <c r="E137" s="17">
        <f>D137/D106*100</f>
        <v>0.41551016928279777</v>
      </c>
      <c r="F137" s="6">
        <f t="shared" si="15"/>
        <v>92.46376811594202</v>
      </c>
      <c r="G137" s="6">
        <f t="shared" si="12"/>
        <v>30.244785381830713</v>
      </c>
      <c r="H137" s="65">
        <f t="shared" si="16"/>
        <v>28.60000000000008</v>
      </c>
      <c r="I137" s="65">
        <f t="shared" si="14"/>
        <v>809.3000000000002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26.5+39.8+30.1+42.1+0.1+31.9+40.5+11.2+38.1+30.1</f>
        <v>290.40000000000003</v>
      </c>
      <c r="E138" s="1">
        <f>D138/D137*100</f>
        <v>82.7586206896552</v>
      </c>
      <c r="F138" s="1">
        <f aca="true" t="shared" si="17" ref="F138:F146">D138/B138*100</f>
        <v>99.96557659208263</v>
      </c>
      <c r="G138" s="1">
        <f t="shared" si="12"/>
        <v>32.76912660798917</v>
      </c>
      <c r="H138" s="48">
        <f t="shared" si="16"/>
        <v>0.0999999999999659</v>
      </c>
      <c r="I138" s="48">
        <f t="shared" si="14"/>
        <v>595.8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8.6+0.2+0.3+5.1+0.4+5.3</f>
        <v>19.9</v>
      </c>
      <c r="E139" s="1">
        <f>D139/D137*100</f>
        <v>5.671131376460531</v>
      </c>
      <c r="F139" s="1">
        <f t="shared" si="17"/>
        <v>90.04524886877827</v>
      </c>
      <c r="G139" s="1">
        <f>D139/C139*100</f>
        <v>50.63613231552163</v>
      </c>
      <c r="H139" s="48">
        <f t="shared" si="16"/>
        <v>2.200000000000003</v>
      </c>
      <c r="I139" s="48">
        <f t="shared" si="14"/>
        <v>19.4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0.40852381989901754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15612.8-2000-595</f>
        <v>13017.8</v>
      </c>
      <c r="C142" s="57">
        <f>16744+15000</f>
        <v>31744</v>
      </c>
      <c r="D142" s="80">
        <f>112.8+55.6+128.7+0.1+105.3+21.7+331.5+41.9+106.9+1197.5+64.4+33.5+768.6+5.6+65.8+1473+34.4+335.2+312.9+1166.8+460.5+1222.9+80.6</f>
        <v>8126.199999999999</v>
      </c>
      <c r="E142" s="17">
        <f>D142/D106*100</f>
        <v>9.622452942792451</v>
      </c>
      <c r="F142" s="107">
        <f t="shared" si="17"/>
        <v>62.42375823871929</v>
      </c>
      <c r="G142" s="6">
        <f t="shared" si="12"/>
        <v>25.599168346774192</v>
      </c>
      <c r="H142" s="65">
        <f t="shared" si="16"/>
        <v>4891.6</v>
      </c>
      <c r="I142" s="65">
        <f t="shared" si="14"/>
        <v>23617.800000000003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2.4795619677349063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0.7111866847285505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26548.7+545.5+173+4155.7+7306.3+113.6+824.5+6.1+72.3+8+1047.4+410+6261.9+444+5000+62+300+4421.1</f>
        <v>57700.100000000006</v>
      </c>
      <c r="E146" s="17">
        <f>D146/D106*100</f>
        <v>68.32424713204436</v>
      </c>
      <c r="F146" s="6">
        <f t="shared" si="17"/>
        <v>69.03478294161846</v>
      </c>
      <c r="G146" s="6">
        <f t="shared" si="12"/>
        <v>14.86137350275785</v>
      </c>
      <c r="H146" s="65">
        <f t="shared" si="16"/>
        <v>25881.09999999999</v>
      </c>
      <c r="I146" s="65">
        <f t="shared" si="14"/>
        <v>330555.4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805.6+805.6+805.6+805.6+805.6+805.6+805.6+805.6+805.6+805.6+805.6</f>
        <v>8861.600000000002</v>
      </c>
      <c r="E147" s="17">
        <f>D147/D106*100</f>
        <v>10.493259949035174</v>
      </c>
      <c r="F147" s="6">
        <f t="shared" si="15"/>
        <v>91.66666666666669</v>
      </c>
      <c r="G147" s="6">
        <f t="shared" si="12"/>
        <v>30.555555555555564</v>
      </c>
      <c r="H147" s="65">
        <f t="shared" si="16"/>
        <v>805.5999999999985</v>
      </c>
      <c r="I147" s="65">
        <f t="shared" si="14"/>
        <v>20139.999999999996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121600.5</v>
      </c>
      <c r="C148" s="81">
        <f>C43+C68+C71+C76+C78+C86+C101+C106+C99+C83+C97</f>
        <v>488352.5</v>
      </c>
      <c r="D148" s="57">
        <f>D43+D68+D71+D76+D78+D86+D101+D106+D99+D83+D97</f>
        <v>87608.30000000002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372099.9</v>
      </c>
      <c r="E149" s="35">
        <v>100</v>
      </c>
      <c r="F149" s="3">
        <f>D149/B149*100</f>
        <v>84.81597595155299</v>
      </c>
      <c r="G149" s="3">
        <f aca="true" t="shared" si="18" ref="G149:G155">D149/C149*100</f>
        <v>26.822348782030048</v>
      </c>
      <c r="H149" s="51">
        <f aca="true" t="shared" si="19" ref="H149:H155">B149-D149</f>
        <v>66614.5</v>
      </c>
      <c r="I149" s="51">
        <f aca="true" t="shared" si="20" ref="I149:I155">C149-D149</f>
        <v>1015175.7000000001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188989.3</v>
      </c>
      <c r="C150" s="64">
        <f>C8+C20+C34+C52+C59+C90+C114+C118+C46+C138+C130+C102</f>
        <v>587319.2999999998</v>
      </c>
      <c r="D150" s="64">
        <f>D8+D20+D34+D52+D59+D90+D114+D118+D46+D138+D130+D102</f>
        <v>184033.7</v>
      </c>
      <c r="E150" s="6">
        <f>D150/D149*100</f>
        <v>49.45814282669788</v>
      </c>
      <c r="F150" s="6">
        <f aca="true" t="shared" si="21" ref="F150:F161">D150/B150*100</f>
        <v>97.37784096771618</v>
      </c>
      <c r="G150" s="6">
        <f t="shared" si="18"/>
        <v>31.334522805567616</v>
      </c>
      <c r="H150" s="65">
        <f t="shared" si="19"/>
        <v>4955.599999999977</v>
      </c>
      <c r="I150" s="76">
        <f t="shared" si="20"/>
        <v>403285.5999999998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50570.200000000004</v>
      </c>
      <c r="C151" s="65">
        <f>C11+C23+C36+C55+C61+C91+C49+C139+C108+C111+C95+C136</f>
        <v>114263.80000000002</v>
      </c>
      <c r="D151" s="65">
        <f>D11+D23+D36+D55+D61+D91+D49+D139+D108+D111+D95+D136</f>
        <v>40143.80000000001</v>
      </c>
      <c r="E151" s="6">
        <f>D151/D149*100</f>
        <v>10.78844686601636</v>
      </c>
      <c r="F151" s="6">
        <f t="shared" si="21"/>
        <v>79.38232397736218</v>
      </c>
      <c r="G151" s="6">
        <f t="shared" si="18"/>
        <v>35.13256166869997</v>
      </c>
      <c r="H151" s="65">
        <f t="shared" si="19"/>
        <v>10426.399999999994</v>
      </c>
      <c r="I151" s="76">
        <f t="shared" si="20"/>
        <v>74120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10869.7</v>
      </c>
      <c r="E152" s="6">
        <f>D152/D149*100</f>
        <v>2.921177887981158</v>
      </c>
      <c r="F152" s="6">
        <f t="shared" si="21"/>
        <v>74.39955098939761</v>
      </c>
      <c r="G152" s="6">
        <f t="shared" si="18"/>
        <v>33.28107825096524</v>
      </c>
      <c r="H152" s="65">
        <f t="shared" si="19"/>
        <v>3740.199999999999</v>
      </c>
      <c r="I152" s="76">
        <f t="shared" si="20"/>
        <v>21790.600000000002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8504.4</v>
      </c>
      <c r="C153" s="64">
        <f>C12+C24+C103+C62+C38+C92+C128</f>
        <v>29141.7</v>
      </c>
      <c r="D153" s="64">
        <f>D12+D24+D103+D62+D38+D92+D128</f>
        <v>7236.799999999999</v>
      </c>
      <c r="E153" s="6">
        <f>D153/D149*100</f>
        <v>1.9448540566659651</v>
      </c>
      <c r="F153" s="6">
        <f t="shared" si="21"/>
        <v>85.09477446968627</v>
      </c>
      <c r="G153" s="6">
        <f t="shared" si="18"/>
        <v>24.833142884594924</v>
      </c>
      <c r="H153" s="65">
        <f t="shared" si="19"/>
        <v>1267.6000000000004</v>
      </c>
      <c r="I153" s="76">
        <f t="shared" si="20"/>
        <v>21904.9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21133.1</v>
      </c>
      <c r="D154" s="64">
        <f>D9+D21+D47+D53+D121</f>
        <v>6390.5999999999985</v>
      </c>
      <c r="E154" s="6">
        <f>D154/D149*100</f>
        <v>1.717442009524861</v>
      </c>
      <c r="F154" s="6">
        <f t="shared" si="21"/>
        <v>81.73795149902791</v>
      </c>
      <c r="G154" s="6">
        <f t="shared" si="18"/>
        <v>30.23976605419933</v>
      </c>
      <c r="H154" s="65">
        <f t="shared" si="19"/>
        <v>1427.800000000001</v>
      </c>
      <c r="I154" s="76">
        <f t="shared" si="20"/>
        <v>14742.5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168222.20000000004</v>
      </c>
      <c r="C155" s="64">
        <f>C149-C150-C151-C152-C153-C154</f>
        <v>602757.4000000003</v>
      </c>
      <c r="D155" s="64">
        <f>D149-D150-D151-D152-D153-D154</f>
        <v>123425.29999999999</v>
      </c>
      <c r="E155" s="6">
        <f>D155/D149*100</f>
        <v>33.16993635311377</v>
      </c>
      <c r="F155" s="6">
        <f t="shared" si="21"/>
        <v>73.3703993884279</v>
      </c>
      <c r="G155" s="40">
        <f t="shared" si="18"/>
        <v>20.476778883179193</v>
      </c>
      <c r="H155" s="65">
        <f t="shared" si="19"/>
        <v>44796.90000000005</v>
      </c>
      <c r="I155" s="65">
        <f t="shared" si="20"/>
        <v>479332.10000000027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4951.4-300</f>
        <v>4651.4</v>
      </c>
      <c r="C157" s="70">
        <f>11264.2-188.4+16049.8</f>
        <v>27125.6</v>
      </c>
      <c r="D157" s="70">
        <f>33+3.1+31.8+118.6</f>
        <v>186.5</v>
      </c>
      <c r="E157" s="14"/>
      <c r="F157" s="6">
        <f t="shared" si="21"/>
        <v>4.0095455131788285</v>
      </c>
      <c r="G157" s="6">
        <f aca="true" t="shared" si="22" ref="G157:G166">D157/C157*100</f>
        <v>0.6875423953755861</v>
      </c>
      <c r="H157" s="6">
        <f>B157-D157</f>
        <v>4464.9</v>
      </c>
      <c r="I157" s="6">
        <f aca="true" t="shared" si="23" ref="I157:I166">C157-D157</f>
        <v>26939.1</v>
      </c>
      <c r="K157" s="43"/>
      <c r="L157" s="43"/>
    </row>
    <row r="158" spans="1:12" ht="18.75">
      <c r="A158" s="20" t="s">
        <v>22</v>
      </c>
      <c r="B158" s="85">
        <f>6067.8+4600+495</f>
        <v>11162.8</v>
      </c>
      <c r="C158" s="64">
        <v>40292</v>
      </c>
      <c r="D158" s="64">
        <f>100+49.9+293.6</f>
        <v>443.5</v>
      </c>
      <c r="E158" s="6"/>
      <c r="F158" s="6">
        <f t="shared" si="21"/>
        <v>3.973017522485398</v>
      </c>
      <c r="G158" s="6">
        <f t="shared" si="22"/>
        <v>1.1007147820907377</v>
      </c>
      <c r="H158" s="6">
        <f aca="true" t="shared" si="24" ref="H158:H165">B158-D158</f>
        <v>10719.3</v>
      </c>
      <c r="I158" s="6">
        <f t="shared" si="23"/>
        <v>39848.5</v>
      </c>
      <c r="K158" s="43"/>
      <c r="L158" s="43"/>
    </row>
    <row r="159" spans="1:12" ht="18.75">
      <c r="A159" s="20" t="s">
        <v>58</v>
      </c>
      <c r="B159" s="85">
        <f>132461-4600-195</f>
        <v>127666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</f>
        <v>15301.899999999998</v>
      </c>
      <c r="E159" s="6"/>
      <c r="F159" s="6">
        <f t="shared" si="21"/>
        <v>11.985885043786128</v>
      </c>
      <c r="G159" s="6">
        <f t="shared" si="22"/>
        <v>4.535085496493154</v>
      </c>
      <c r="H159" s="6">
        <f t="shared" si="24"/>
        <v>112364.1</v>
      </c>
      <c r="I159" s="6">
        <f t="shared" si="23"/>
        <v>322109.6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49.9+127.8+39.6+53.8+398.2+8.4+32.5+231.9+89.8+103.6+52.4+19.2+179.2+118+109.5+32.3+81.3</f>
        <v>1727.3999999999999</v>
      </c>
      <c r="E161" s="17"/>
      <c r="F161" s="6">
        <f t="shared" si="21"/>
        <v>49.064106569716245</v>
      </c>
      <c r="G161" s="6">
        <f t="shared" si="22"/>
        <v>12.625254895081895</v>
      </c>
      <c r="H161" s="6">
        <f t="shared" si="24"/>
        <v>1793.3</v>
      </c>
      <c r="I161" s="6">
        <f t="shared" si="23"/>
        <v>11954.7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f>640.1+212.4</f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586567.8</v>
      </c>
      <c r="C166" s="87">
        <f>C149+C157+C161+C162+C158+C165+C164+C159+C163+C160</f>
        <v>1807905.1000000003</v>
      </c>
      <c r="D166" s="87">
        <f>D149+D157+D161+D162+D158+D165+D164+D159+D163+D160</f>
        <v>390153.6000000001</v>
      </c>
      <c r="E166" s="22"/>
      <c r="F166" s="3">
        <f>D166/B166*100</f>
        <v>66.51466377799805</v>
      </c>
      <c r="G166" s="3">
        <f t="shared" si="22"/>
        <v>21.58042476897709</v>
      </c>
      <c r="H166" s="3">
        <f>B166-D166</f>
        <v>196414.19999999995</v>
      </c>
      <c r="I166" s="3">
        <f t="shared" si="23"/>
        <v>1417751.5000000002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372099.9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372099.9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2016-04-29T05:08:38Z</dcterms:modified>
  <cp:category/>
  <cp:version/>
  <cp:contentType/>
  <cp:contentStatus/>
</cp:coreProperties>
</file>